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 Cooper\Desktop\Eskdale\Accounts\external audit 23-24\"/>
    </mc:Choice>
  </mc:AlternateContent>
  <xr:revisionPtr revIDLastSave="0" documentId="13_ncr:1_{3FF93F68-2A33-41D2-A341-D992586C47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L28" i="1" s="1"/>
  <c r="H26" i="1"/>
  <c r="L26" i="1" s="1"/>
  <c r="H24" i="1"/>
  <c r="L24" i="1" s="1"/>
  <c r="N24" i="1" s="1"/>
  <c r="H20" i="1"/>
  <c r="K20" i="1" s="1"/>
  <c r="H18" i="1"/>
  <c r="K18" i="1" s="1"/>
  <c r="H16" i="1"/>
  <c r="L16" i="1" s="1"/>
  <c r="H14" i="1"/>
  <c r="L14" i="1" s="1"/>
  <c r="H12" i="1"/>
  <c r="L12" i="1" s="1"/>
  <c r="M26" i="1"/>
  <c r="M24" i="1"/>
  <c r="G28" i="1"/>
  <c r="M28" i="1" s="1"/>
  <c r="G26" i="1"/>
  <c r="G24" i="1"/>
  <c r="G20" i="1"/>
  <c r="M20" i="1"/>
  <c r="G18" i="1"/>
  <c r="M18" i="1"/>
  <c r="G16" i="1"/>
  <c r="M16" i="1" s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K28" i="1"/>
  <c r="F22" i="1"/>
  <c r="N10" i="1" s="1"/>
  <c r="D22" i="1"/>
  <c r="L18" i="1"/>
  <c r="N26" i="1" l="1"/>
  <c r="G22" i="1"/>
  <c r="M22" i="1" s="1"/>
  <c r="N18" i="1"/>
  <c r="N16" i="1"/>
  <c r="K16" i="1"/>
  <c r="N12" i="1"/>
  <c r="J22" i="1"/>
  <c r="N28" i="1"/>
  <c r="K26" i="1"/>
  <c r="N14" i="1"/>
  <c r="K14" i="1"/>
  <c r="I22" i="1"/>
  <c r="K12" i="1"/>
  <c r="H22" i="1"/>
  <c r="L22" i="1" s="1"/>
  <c r="L20" i="1"/>
  <c r="N20" i="1" s="1"/>
  <c r="K22" i="1" l="1"/>
  <c r="N22" i="1"/>
</calcChain>
</file>

<file path=xl/sharedStrings.xml><?xml version="1.0" encoding="utf-8"?>
<sst xmlns="http://schemas.openxmlformats.org/spreadsheetml/2006/main" count="31" uniqueCount="28">
  <si>
    <t xml:space="preserve">Explanation of variances 2023/24 – pro forma </t>
  </si>
  <si>
    <t xml:space="preserve">Name of smaller authority: 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</si>
  <si>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</si>
  <si>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</si>
  <si>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Please ensure variance explanations are quantified to reduce the variance excluding stated items below the 15% / £500 / £100,000 threshold</t>
  </si>
  <si>
    <t>Variance</t>
  </si>
  <si>
    <t>Explanation Required?</t>
  </si>
  <si>
    <t>DO NOT OVERWRITE THE BOXES HIGHLIGHTED IN RED/GREEN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</si>
  <si>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</si>
  <si>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</si>
  <si>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</si>
  <si>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Is &gt; 15%</t>
  </si>
  <si>
    <t>Is &gt; £100,000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</si>
  <si>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</si>
  <si>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</si>
  <si>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</si>
  <si>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</si>
  <si>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</si>
  <si>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</si>
  <si>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</si>
  <si>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8 Total Cash and Short Term Investments</t>
  </si>
  <si>
    <t>9 Total Fixed Assets plus Other Long Term Investments and Assets</t>
  </si>
  <si>
    <t>10 Total Borrowings</t>
  </si>
  <si>
    <t>10783 was on the 22/23 accounting statement as total which corresponded to the bank balances.  The £2 difference would be accounted for rounding up/down on other boxes.  The error was not noticed at the time of the 22/23 submission and only identifiedwhen inputting the numbers from the 22/23 return</t>
  </si>
  <si>
    <t>23/24 DONATION RECEIVED £2585 for purchase of a defib for the community.  VAT REFUND 23/24 £291 22/23 £23= difference £268  Interest on depositi account 23/24 £5, 22/23 £2 = difference £3  Total variance £2856</t>
  </si>
  <si>
    <t>Difference between 22/23 &amp; 23/24 Clerk/council expenses £133 (£100 to set up individual councillor email addresses +33 additional staitonery expenses) Insurancce (£8), Calc subs £12, SLCC membership (£4), courses (£15), Website maint (£6), Grasscutting £500, Misc Purchases £4068 (Purchase of a defib £3102 and a noticeboard £1168), Footlight maint (£117), defib costs £111 (£151 cost of installing new defib22/23 £40), Projects (£984)  (22/23 purchased spareparts to refurb telephone box £1595 23/24 refurb costs £611), Self employed Lengthsman to undertake contract works £1496 Total variances £5186</t>
  </si>
  <si>
    <t>Removal of old defib from asset list values at £1734 and addition of new purchsed defib £2585 difference £851 plus new notice board £973 = £1824 difference</t>
  </si>
  <si>
    <t>ESKDALE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</si>
</sst>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C2" sqref="C2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0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7"/>
      <c r="M1" s="7"/>
    </row>
    <row r="2" spans="1:15" ht="15.6" x14ac:dyDescent="0.25">
      <c r="A2" s="21" t="s">
        <v>1</v>
      </c>
      <c r="B2" s="23"/>
      <c r="C2" s="12" t="s">
        <v>27</v>
      </c>
      <c r="D2" s="23"/>
      <c r="E2" s="23"/>
      <c r="F2" s="23"/>
      <c r="G2" s="23"/>
      <c r="H2" s="23"/>
      <c r="I2" s="23"/>
      <c r="J2" s="23"/>
      <c r="K2" s="23"/>
      <c r="L2" s="7"/>
      <c r="M2" s="7"/>
    </row>
    <row r="3" spans="1:15" x14ac:dyDescent="0.25">
      <c r="A3" s="1" t="s">
        <v>2</v>
      </c>
    </row>
    <row r="4" spans="1:15" ht="79.5" customHeight="1" x14ac:dyDescent="0.25">
      <c r="A4" s="31" t="s">
        <v>3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4</v>
      </c>
    </row>
    <row r="6" spans="1:15" x14ac:dyDescent="0.25">
      <c r="A6" s="15"/>
      <c r="D6" s="3"/>
      <c r="F6" s="3"/>
      <c r="O6" s="14"/>
    </row>
    <row r="7" spans="1:15" ht="27.6" x14ac:dyDescent="0.25">
      <c r="D7" s="16">
        <v>2024</v>
      </c>
      <c r="E7" s="14"/>
      <c r="F7" s="16">
        <v>2023</v>
      </c>
      <c r="G7" s="16" t="s">
        <v>5</v>
      </c>
      <c r="H7" s="16" t="s">
        <v>5</v>
      </c>
      <c r="I7" s="16"/>
      <c r="J7" s="16"/>
      <c r="K7" s="16"/>
      <c r="L7" s="24" t="s">
        <v>6</v>
      </c>
      <c r="M7" s="25"/>
      <c r="N7" s="18" t="s">
        <v>7</v>
      </c>
      <c r="O7" s="17" t="s">
        <v>8</v>
      </c>
    </row>
    <row r="8" spans="1:15" x14ac:dyDescent="0.25">
      <c r="D8" s="16" t="s">
        <v>9</v>
      </c>
      <c r="E8" s="14"/>
      <c r="F8" s="16" t="s">
        <v>9</v>
      </c>
      <c r="G8" s="16" t="s">
        <v>9</v>
      </c>
      <c r="H8" s="16" t="s">
        <v>10</v>
      </c>
      <c r="I8" s="16"/>
      <c r="J8" s="16"/>
      <c r="K8" s="14"/>
      <c r="L8" s="16" t="s">
        <v>11</v>
      </c>
      <c r="M8" s="16" t="s">
        <v>12</v>
      </c>
      <c r="O8" s="10"/>
    </row>
    <row r="9" spans="1:15" ht="14.4" thickBot="1" x14ac:dyDescent="0.3">
      <c r="D9" s="3"/>
      <c r="E9" s="3"/>
      <c r="O9" s="10"/>
    </row>
    <row r="10" spans="1:15" ht="30" customHeight="1" thickBot="1" x14ac:dyDescent="0.3">
      <c r="A10" s="27" t="s">
        <v>13</v>
      </c>
      <c r="B10" s="27"/>
      <c r="C10" s="27"/>
      <c r="D10" s="6">
        <v>10783</v>
      </c>
      <c r="F10" s="6">
        <v>8854</v>
      </c>
      <c r="G10" s="4"/>
      <c r="N10" s="8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does not agree</v>
      </c>
      <c r="O10" s="11" t="s">
        <v>23</v>
      </c>
    </row>
    <row r="11" spans="1:15" ht="14.4" thickBot="1" x14ac:dyDescent="0.3">
      <c r="D11" s="4"/>
      <c r="F11" s="4"/>
      <c r="O11" s="10"/>
    </row>
    <row r="12" spans="1:15" ht="14.4" thickBot="1" x14ac:dyDescent="0.3">
      <c r="A12" s="28" t="s">
        <v>14</v>
      </c>
      <c r="B12" s="29"/>
      <c r="C12" s="30"/>
      <c r="D12" s="6">
        <v>8760</v>
      </c>
      <c r="F12" s="6">
        <v>8760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8" t="str">
        <f>IF((L12="YES")*AND(I12+J12&lt;1),"Explanation not required, difference less than £500"," ")</f>
        <v xml:space="preserve"> </v>
      </c>
      <c r="O12" s="11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0"/>
    </row>
    <row r="14" spans="1:15" ht="14.4" thickBot="1" x14ac:dyDescent="0.3">
      <c r="A14" s="26" t="s">
        <v>15</v>
      </c>
      <c r="B14" s="26"/>
      <c r="C14" s="26"/>
      <c r="D14" s="6">
        <v>2882</v>
      </c>
      <c r="F14" s="6">
        <v>26</v>
      </c>
      <c r="G14" s="4">
        <f>D14-F14</f>
        <v>2856</v>
      </c>
      <c r="H14" s="5">
        <f>IF((D14&gt;F14),(D14-F14)/F14,IF(D14&lt;F14,-(D14-F14)/F14,IF(D14=F14,0)))</f>
        <v>109.84615384615384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8" t="str">
        <f>IF((L14="YES")*AND(I14+J14&lt;1),"Explanation not required, difference less than £500"," ")</f>
        <v xml:space="preserve"> </v>
      </c>
      <c r="O14" s="11" t="s">
        <v>24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0"/>
    </row>
    <row r="16" spans="1:15" ht="14.4" thickBot="1" x14ac:dyDescent="0.3">
      <c r="A16" s="26" t="s">
        <v>16</v>
      </c>
      <c r="B16" s="26"/>
      <c r="C16" s="26"/>
      <c r="D16" s="6">
        <v>1836</v>
      </c>
      <c r="F16" s="6">
        <v>1729</v>
      </c>
      <c r="G16" s="4">
        <f>D16-F16</f>
        <v>107</v>
      </c>
      <c r="H16" s="5">
        <f>IF((D16&gt;F16),(D16-F16)/F16,IF(D16&lt;F16,-(D16-F16)/F16,IF(D16=F16,0)))</f>
        <v>6.1885482938114515E-2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8" t="str">
        <f>IF((L16="YES")*AND(I16+J16&lt;1),"Explanation not required, difference less than £500"," ")</f>
        <v xml:space="preserve"> </v>
      </c>
      <c r="O16" s="11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0"/>
    </row>
    <row r="18" spans="1:23" ht="14.4" thickBot="1" x14ac:dyDescent="0.3">
      <c r="A18" s="26" t="s">
        <v>17</v>
      </c>
      <c r="B18" s="26"/>
      <c r="C18" s="26"/>
      <c r="D18" s="6">
        <v>0</v>
      </c>
      <c r="F18" s="6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8" t="str">
        <f>IF((L18="YES")*AND(I18+J18&lt;1),"Explanation not required, difference less than £500"," ")</f>
        <v xml:space="preserve"> </v>
      </c>
      <c r="O18" s="11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0"/>
    </row>
    <row r="20" spans="1:23" ht="14.4" thickBot="1" x14ac:dyDescent="0.3">
      <c r="A20" s="26" t="s">
        <v>18</v>
      </c>
      <c r="B20" s="26"/>
      <c r="C20" s="26"/>
      <c r="D20" s="6">
        <v>10312</v>
      </c>
      <c r="F20" s="6">
        <v>5126</v>
      </c>
      <c r="G20" s="4">
        <f>D20-F20</f>
        <v>5186</v>
      </c>
      <c r="H20" s="5">
        <f>IF((D20&gt;F20),(D20-F20)/F20,IF(D20&lt;F20,-(D20-F20)/F20,IF(D20=F20,0)))</f>
        <v>1.0117050331642605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8" t="str">
        <f>IF((L20="YES")*AND(I20+J20&lt;1),"Explanation not required, difference less than £500"," ")</f>
        <v xml:space="preserve"> </v>
      </c>
      <c r="O20" s="11" t="s">
        <v>25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0"/>
    </row>
    <row r="22" spans="1:23" ht="14.4" thickBot="1" x14ac:dyDescent="0.3">
      <c r="A22" s="22" t="s">
        <v>19</v>
      </c>
      <c r="D22" s="19">
        <f>D10+D12+D14-D16-D18-D20</f>
        <v>10277</v>
      </c>
      <c r="F22" s="19">
        <f>F10+F12+F14-F16-F18-F20</f>
        <v>10785</v>
      </c>
      <c r="G22" s="4">
        <f>D22-F22</f>
        <v>-508</v>
      </c>
      <c r="H22" s="5">
        <f>IF((D22&gt;F22),(D22-F22)/F22,IF(D22&lt;F22,-(D22-F22)/F22,IF(D22=F22,0)))</f>
        <v>4.7102457116365321E-2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8" t="str">
        <f>IF((L22="YES")*AND(I22+J22&lt;1),"Explanation not required, difference less than £500"," ")</f>
        <v xml:space="preserve"> </v>
      </c>
      <c r="O22" s="11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0"/>
    </row>
    <row r="24" spans="1:23" ht="14.4" thickBot="1" x14ac:dyDescent="0.3">
      <c r="A24" s="26" t="s">
        <v>20</v>
      </c>
      <c r="B24" s="26"/>
      <c r="C24" s="26"/>
      <c r="D24" s="6">
        <v>10277</v>
      </c>
      <c r="F24" s="6">
        <v>10783</v>
      </c>
      <c r="G24" s="4">
        <f>D24-F24</f>
        <v>-506</v>
      </c>
      <c r="H24" s="5">
        <f>IF((D24&gt;F24),(D24-F24)/F24,IF(D24&lt;F24,-(D24-F24)/F24,IF(D24=F24,0)))</f>
        <v>4.6925716405453025E-2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8" t="str">
        <f>IF((L24="YES")*AND(I24+J24&lt;1),"Explanation not required, difference less than £500"," ")</f>
        <v xml:space="preserve"> </v>
      </c>
      <c r="O24" s="11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0"/>
    </row>
    <row r="26" spans="1:23" ht="14.4" thickBot="1" x14ac:dyDescent="0.3">
      <c r="A26" s="26" t="s">
        <v>21</v>
      </c>
      <c r="B26" s="26"/>
      <c r="C26" s="26"/>
      <c r="D26" s="6">
        <v>9431</v>
      </c>
      <c r="F26" s="6">
        <v>7607</v>
      </c>
      <c r="G26" s="4">
        <f>D26-F26</f>
        <v>1824</v>
      </c>
      <c r="H26" s="5">
        <f>IF((D26&gt;F26),(D26-F26)/F26,IF(D26&lt;F26,-(D26-F26)/F26,IF(D26=F26,0)))</f>
        <v>0.23977915078217432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1</v>
      </c>
      <c r="L26" s="3" t="str">
        <f>IF(H26&lt;15%, "NO","YES")</f>
        <v>YES</v>
      </c>
      <c r="M26" s="3" t="str">
        <f>IF(ABS(G26)&lt;100000, "NO","YES")</f>
        <v>NO</v>
      </c>
      <c r="N26" s="8" t="str">
        <f>IF((L26="YES")*AND(I26+J26&lt;1),"Explanation not required, difference less than £500"," ")</f>
        <v xml:space="preserve"> </v>
      </c>
      <c r="O26" s="11" t="s">
        <v>26</v>
      </c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0"/>
    </row>
    <row r="28" spans="1:23" ht="14.4" thickBot="1" x14ac:dyDescent="0.3">
      <c r="A28" s="26" t="s">
        <v>22</v>
      </c>
      <c r="B28" s="26"/>
      <c r="C28" s="26"/>
      <c r="D28" s="6">
        <v>0</v>
      </c>
      <c r="F28" s="6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8" t="str">
        <f>IF((L28="YES")*AND(I28+J28&lt;1),"Explanation not required, difference less than £500"," ")</f>
        <v xml:space="preserve"> </v>
      </c>
      <c r="O28" s="11"/>
    </row>
    <row r="29" spans="1:23" x14ac:dyDescent="0.25">
      <c r="H29" s="5"/>
      <c r="K29" s="3"/>
      <c r="L29" s="3"/>
      <c r="M29" s="3"/>
      <c r="O29" s="10"/>
    </row>
    <row r="30" spans="1:23" x14ac:dyDescent="0.25">
      <c r="C30" s="9"/>
    </row>
    <row r="31" spans="1:23" ht="15" customHeight="1" x14ac:dyDescent="0.25">
      <c r="P31" s="13"/>
      <c r="Q31" s="13"/>
      <c r="R31" s="13"/>
      <c r="S31" s="13"/>
      <c r="T31" s="13"/>
      <c r="U31" s="13"/>
      <c r="V31" s="13"/>
      <c r="W31" s="13"/>
    </row>
    <row r="32" spans="1:23" ht="17.399999999999999" x14ac:dyDescent="0.3">
      <c r="C32" s="20"/>
      <c r="O32" s="13"/>
      <c r="P32" s="13"/>
      <c r="Q32" s="13"/>
      <c r="R32" s="13"/>
      <c r="S32" s="13"/>
      <c r="T32" s="13"/>
      <c r="U32" s="13"/>
      <c r="V32" s="13"/>
      <c r="W32" s="13"/>
    </row>
    <row r="34" spans="3:3" ht="17.399999999999999" x14ac:dyDescent="0.3">
      <c r="C34" s="20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Lesley Cooper</cp:lastModifiedBy>
  <cp:revision/>
  <cp:lastPrinted>2024-04-16T09:18:25Z</cp:lastPrinted>
  <dcterms:created xsi:type="dcterms:W3CDTF">2012-07-11T10:01:28Z</dcterms:created>
  <dcterms:modified xsi:type="dcterms:W3CDTF">2024-04-16T09:18:27Z</dcterms:modified>
  <cp:category/>
  <cp:contentStatus/>
</cp:coreProperties>
</file>