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 Cooper\Desktop\Eskdale\Accounts\External Audit 24-25\"/>
    </mc:Choice>
  </mc:AlternateContent>
  <xr:revisionPtr revIDLastSave="0" documentId="8_{7EE4CAE4-CF93-4F2C-8FCB-8A5772FC59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</workbook>
</file>

<file path=xl/calcChain.xml><?xml version="1.0" encoding="utf-8"?>
<calcChain xmlns="http://schemas.openxmlformats.org/spreadsheetml/2006/main">
  <c r="H28" i="1" l="1"/>
  <c r="L28" i="1" s="1"/>
  <c r="H26" i="1"/>
  <c r="L26" i="1" s="1"/>
  <c r="H24" i="1"/>
  <c r="K24" i="1" s="1"/>
  <c r="H20" i="1"/>
  <c r="K20" i="1" s="1"/>
  <c r="H18" i="1"/>
  <c r="L18" i="1" s="1"/>
  <c r="H16" i="1"/>
  <c r="L16" i="1" s="1"/>
  <c r="H14" i="1"/>
  <c r="L14" i="1" s="1"/>
  <c r="H12" i="1"/>
  <c r="L12" i="1" s="1"/>
  <c r="M28" i="1"/>
  <c r="M26" i="1"/>
  <c r="M24" i="1"/>
  <c r="G28" i="1"/>
  <c r="G26" i="1"/>
  <c r="G24" i="1"/>
  <c r="G20" i="1"/>
  <c r="M20" i="1"/>
  <c r="G18" i="1"/>
  <c r="M18" i="1" s="1"/>
  <c r="G16" i="1"/>
  <c r="M16" i="1" s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F22" i="1"/>
  <c r="N10" i="1" s="1"/>
  <c r="D22" i="1"/>
  <c r="K26" i="1"/>
  <c r="K16" i="1"/>
  <c r="K12" i="1"/>
  <c r="K28" i="1" l="1"/>
  <c r="N28" i="1"/>
  <c r="N26" i="1"/>
  <c r="L24" i="1"/>
  <c r="N24" i="1" s="1"/>
  <c r="N18" i="1"/>
  <c r="K18" i="1"/>
  <c r="N16" i="1"/>
  <c r="N14" i="1"/>
  <c r="K14" i="1"/>
  <c r="N12" i="1"/>
  <c r="G22" i="1"/>
  <c r="M22" i="1" s="1"/>
  <c r="J22" i="1"/>
  <c r="I22" i="1"/>
  <c r="H22" i="1"/>
  <c r="L22" i="1" s="1"/>
  <c r="L20" i="1"/>
  <c r="N20" i="1" s="1"/>
  <c r="N22" i="1" l="1"/>
  <c r="K22" i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<sst xmlns="http://schemas.openxmlformats.org/spreadsheetml/2006/main" count="31" uniqueCount="28">
  <si>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</si>
  <si>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</si>
  <si>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</si>
  <si>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</si>
  <si>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</si>
  <si>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</si>
  <si>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</si>
  <si>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</si>
  <si>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</si>
  <si>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</si>
  <si>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</si>
  <si>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</si>
  <si>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</si>
  <si>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</si>
  <si>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</si>
  <si>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</si>
  <si>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</si>
  <si>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</si>
  <si>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</si>
  <si>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</si>
  <si>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</si>
  <si>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</si>
  <si>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</si>
  <si>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ESKDALE PARISH COUNCIL</t>
  </si>
  <si>
    <t>Difference btw 23/24 &amp; 24/25 Donations (£2585) in 23/24 a donation was received for a defib in the village. Interest £69 VAT claim £479 Total variance  (£2035)</t>
  </si>
  <si>
    <t>Difference btw 23/24 &amp; 24/25 Clerks/council exps £46, Internal audit fee £5, Calc Sub £14, SLCC £1, Web site £20 Donations £100, General maint £71, Misc Purchases (£4270) (In 23/24 the PC purchased a defib and a new noticeboard).  Defib costs £47, Projects (£611), Lengthsman (£816).  Total variances (£5393)</t>
  </si>
  <si>
    <t>24/25 Budget projection had been income £9282, expenditure £10666.  The actual underspend on expenditure was £3846.  The major budget lines underspent were Lenghtsman £1k, Projects £2k with minor underspends on all but 3 budget lines.  The council are currently undertaking a Community PLan and some provision had been put in place within the 24/25 budget for this and actions arising from it.  This project has been slow with help from ACTion for Cumbria but is expected to completed and impleted by October of 2025.  £5k is allocated reserves for this project.</t>
  </si>
  <si>
    <t>See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</si>
</sst>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E13" workbookViewId="0">
      <selection activeCell="O25" sqref="O25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6" x14ac:dyDescent="0.25">
      <c r="A2" s="23" t="s">
        <v>12</v>
      </c>
      <c r="B2" s="14"/>
      <c r="C2" s="13" t="s">
        <v>23</v>
      </c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22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7" t="s">
        <v>2</v>
      </c>
      <c r="B10" s="27"/>
      <c r="C10" s="27"/>
      <c r="D10" s="7">
        <v>10277</v>
      </c>
      <c r="F10" s="7">
        <v>10783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28" t="s">
        <v>13</v>
      </c>
      <c r="B12" s="29"/>
      <c r="C12" s="30"/>
      <c r="D12" s="7">
        <v>8760</v>
      </c>
      <c r="F12" s="7">
        <v>8760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28.2" thickBot="1" x14ac:dyDescent="0.3">
      <c r="A14" s="26" t="s">
        <v>3</v>
      </c>
      <c r="B14" s="26"/>
      <c r="C14" s="26"/>
      <c r="D14" s="7">
        <v>848</v>
      </c>
      <c r="F14" s="7">
        <v>2882</v>
      </c>
      <c r="G14" s="4">
        <f>D14-F14</f>
        <v>-2034</v>
      </c>
      <c r="H14" s="5">
        <f>IF((D14&gt;F14),(D14-F14)/F14,IF(D14&lt;F14,-(D14-F14)/F14,IF(D14=F14,0)))</f>
        <v>0.70575988896599584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24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26" t="s">
        <v>4</v>
      </c>
      <c r="B16" s="26"/>
      <c r="C16" s="26"/>
      <c r="D16" s="7">
        <v>1901</v>
      </c>
      <c r="F16" s="7">
        <v>1836</v>
      </c>
      <c r="G16" s="4">
        <f>D16-F16</f>
        <v>65</v>
      </c>
      <c r="H16" s="5">
        <f>IF((D16&gt;F16),(D16-F16)/F16,IF(D16&lt;F16,-(D16-F16)/F16,IF(D16=F16,0)))</f>
        <v>3.5403050108932459E-2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55.8" thickBot="1" x14ac:dyDescent="0.3">
      <c r="A20" s="26" t="s">
        <v>14</v>
      </c>
      <c r="B20" s="26"/>
      <c r="C20" s="26"/>
      <c r="D20" s="7">
        <v>4920</v>
      </c>
      <c r="F20" s="7">
        <v>10312</v>
      </c>
      <c r="G20" s="4">
        <f>D20-F20</f>
        <v>-5392</v>
      </c>
      <c r="H20" s="5">
        <f>IF((D20&gt;F20),(D20-F20)/F20,IF(D20&lt;F20,-(D20-F20)/F20,IF(D20=F20,0)))</f>
        <v>0.52288595810705973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97.2" thickBot="1" x14ac:dyDescent="0.3">
      <c r="A22" s="6" t="s">
        <v>5</v>
      </c>
      <c r="D22" s="21">
        <f>D10+D12+D14-D16-D18-D20</f>
        <v>13064</v>
      </c>
      <c r="F22" s="21">
        <f>F10+F12+F14-F16-F18-F20</f>
        <v>10277</v>
      </c>
      <c r="G22" s="4">
        <f>D22-F22</f>
        <v>2787</v>
      </c>
      <c r="H22" s="5">
        <f>IF((D22&gt;F22),(D22-F22)/F22,IF(D22&lt;F22,-(D22-F22)/F22,IF(D22=F22,0)))</f>
        <v>0.27118808990950666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13064</v>
      </c>
      <c r="F24" s="7">
        <v>10277</v>
      </c>
      <c r="G24" s="4">
        <f>D24-F24</f>
        <v>2787</v>
      </c>
      <c r="H24" s="5">
        <f>IF((D24&gt;F24),(D24-F24)/F24,IF(D24&lt;F24,-(D24-F24)/F24,IF(D24=F24,0)))</f>
        <v>0.27118808990950666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27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9431</v>
      </c>
      <c r="F26" s="7">
        <v>9431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Lesley Cooper</cp:lastModifiedBy>
  <dcterms:created xsi:type="dcterms:W3CDTF">2012-07-11T10:01:28Z</dcterms:created>
  <dcterms:modified xsi:type="dcterms:W3CDTF">2025-04-11T12:47:03Z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