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Owner\Downloads\"/>
    </mc:Choice>
  </mc:AlternateContent>
  <xr:revisionPtr revIDLastSave="0" documentId="8_{DE647AD9-7104-4BBD-99C1-54A0C91530C0}" xr6:coauthVersionLast="47" xr6:coauthVersionMax="47" xr10:uidLastSave="{00000000-0000-0000-0000-000000000000}"/>
  <bookViews>
    <workbookView xWindow="-120" yWindow="-120" windowWidth="51840" windowHeight="21120" xr2:uid="{18DE382D-B00E-4B1B-9BB9-8099FF099BE2}"/>
  </bookViews>
  <sheets>
    <sheet name="Variances" sheetId="1" r:id="rId1"/>
    <sheet name="Reserves" sheetId="2" r:id="rId2"/>
  </sheets>
  <definedNames>
    <definedName name="_xlnm.Print_Area" localSheetId="0">Variances!$A$1:$N$34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F18" i="2" s="1"/>
  <c r="E17" i="2"/>
  <c r="G30" i="1"/>
  <c r="G28" i="1"/>
  <c r="G21" i="1"/>
  <c r="G19" i="1"/>
  <c r="G17" i="1"/>
  <c r="G15" i="1"/>
  <c r="G13" i="1"/>
  <c r="I15" i="1"/>
  <c r="J15" i="1"/>
  <c r="I17" i="1"/>
  <c r="J17" i="1"/>
  <c r="I19" i="1"/>
  <c r="J19" i="1"/>
  <c r="I21" i="1"/>
  <c r="J21" i="1"/>
  <c r="I28" i="1"/>
  <c r="J28" i="1"/>
  <c r="J13" i="1"/>
  <c r="I13" i="1"/>
  <c r="J30" i="1"/>
  <c r="I30" i="1"/>
  <c r="H30" i="1"/>
  <c r="L30" i="1"/>
  <c r="M30" i="1" s="1"/>
  <c r="H28" i="1"/>
  <c r="L28" i="1" s="1"/>
  <c r="M28" i="1" s="1"/>
  <c r="F23" i="1"/>
  <c r="M24" i="1"/>
  <c r="D23" i="1"/>
  <c r="M11" i="1"/>
  <c r="H21" i="1"/>
  <c r="L21" i="1" s="1"/>
  <c r="M21" i="1" s="1"/>
  <c r="K21" i="1"/>
  <c r="H19" i="1"/>
  <c r="L19" i="1" s="1"/>
  <c r="M19" i="1" s="1"/>
  <c r="K19" i="1"/>
  <c r="H17" i="1"/>
  <c r="L17" i="1" s="1"/>
  <c r="M17" i="1" s="1"/>
  <c r="K17" i="1"/>
  <c r="H15" i="1"/>
  <c r="K15" i="1" s="1"/>
  <c r="H13" i="1"/>
  <c r="L13" i="1" s="1"/>
  <c r="M13" i="1" s="1"/>
  <c r="K30" i="1"/>
  <c r="K28" i="1"/>
  <c r="L15" i="1"/>
  <c r="M15" i="1" s="1"/>
  <c r="K13" i="1"/>
  <c r="L24" i="1"/>
</calcChain>
</file>

<file path=xl/sharedStrings.xml><?xml version="1.0" encoding="utf-8"?>
<sst xmlns="http://schemas.openxmlformats.org/spreadsheetml/2006/main" count="52" uniqueCount="45">
  <si>
    <t>Variance</t>
  </si>
  <si>
    <t>£</t>
  </si>
  <si>
    <t>1 Balances Brought Forward</t>
  </si>
  <si>
    <t>3 Total Other Receipts</t>
  </si>
  <si>
    <t>4 Staff Costs</t>
  </si>
  <si>
    <t>7 Balances Carried Forward</t>
  </si>
  <si>
    <t>10 Total Borrowings</t>
  </si>
  <si>
    <t>5 Loan Interest/Capital Repayment</t>
  </si>
  <si>
    <t>9 Total Fixed Assets plus Other Long Term Investments and Assets</t>
  </si>
  <si>
    <t>8 Total Cash and Short Term Investments</t>
  </si>
  <si>
    <r>
      <t xml:space="preserve">Automatic responses trigger below based on figures input, </t>
    </r>
    <r>
      <rPr>
        <b/>
        <sz val="11"/>
        <color indexed="8"/>
        <rFont val="Arial"/>
        <family val="2"/>
      </rPr>
      <t>DO NOT OVERWRITE THESE BOXES</t>
    </r>
  </si>
  <si>
    <t>Rounding errors of up to £2 are tolerable</t>
  </si>
  <si>
    <t>VARIANCE EXPLANATION NOT REQUIRED</t>
  </si>
  <si>
    <t>Variances of £200 or less are tolerable</t>
  </si>
  <si>
    <t>%</t>
  </si>
  <si>
    <t>Explanation Required?</t>
  </si>
  <si>
    <t xml:space="preserve">Explanation of variances – pro forma </t>
  </si>
  <si>
    <t xml:space="preserve">Name of smaller authority: </t>
  </si>
  <si>
    <r>
      <t>County area (local councils and parish meetings only):</t>
    </r>
    <r>
      <rPr>
        <b/>
        <sz val="8"/>
        <color indexed="8"/>
        <rFont val="Arial"/>
        <family val="2"/>
      </rPr>
      <t xml:space="preserve"> </t>
    </r>
  </si>
  <si>
    <t>BOX 10 VARIANCE EXPLANATION NOT REQUIRED IF CHANGE CAN BE EXPLAINED BY BOX 5 (CAPITAL PLUS INTEREST PAYMENT)</t>
  </si>
  <si>
    <t>2 Precept or Rates and Levies</t>
  </si>
  <si>
    <t>6 All Other Payments</t>
  </si>
  <si>
    <t>Explanation for ‘high’ reserves</t>
  </si>
  <si>
    <t>Box 7 is more than twice Box 2 because the authority held the following breakdown of reserves at the year end:</t>
  </si>
  <si>
    <t>Earmarked reserves:</t>
  </si>
  <si>
    <t>General reserve</t>
  </si>
  <si>
    <t>Total reserves (must agree to Box 7)</t>
  </si>
  <si>
    <t>Reserve 1</t>
  </si>
  <si>
    <t>Reserve 2</t>
  </si>
  <si>
    <t>Reserve 3</t>
  </si>
  <si>
    <t>Reserve 4</t>
  </si>
  <si>
    <t>Reserve 5</t>
  </si>
  <si>
    <t>Reserve 6</t>
  </si>
  <si>
    <t>Reserve 7</t>
  </si>
  <si>
    <r>
      <t xml:space="preserve">Explanation from smaller authority </t>
    </r>
    <r>
      <rPr>
        <b/>
        <u/>
        <sz val="11"/>
        <color indexed="8"/>
        <rFont val="Arial"/>
        <family val="2"/>
      </rPr>
      <t>(must include narrative and supporting figures)</t>
    </r>
  </si>
  <si>
    <r>
      <t xml:space="preserve">Next, please provide full explanations, including numerical values, for the following that will be flagged in the green boxes where relevant:
</t>
    </r>
    <r>
      <rPr>
        <sz val="10"/>
        <color indexed="8"/>
        <rFont val="Arial"/>
        <family val="2"/>
      </rPr>
      <t xml:space="preserve">• variances of more than 15% between totals for individual boxes (except variances of less than £200); 
• a breakdown of approved reserves on the next tab if the total reserves (Box 7) figure is more than twice the annual precept/rates &amp; levies value (Box 2).
</t>
    </r>
  </si>
  <si>
    <t>(Please complete the highlighted boxes.)</t>
  </si>
  <si>
    <r>
      <t xml:space="preserve">Insert figures from Section 2 of the AGAR in all </t>
    </r>
    <r>
      <rPr>
        <b/>
        <u/>
        <sz val="10"/>
        <color indexed="62"/>
        <rFont val="Arial"/>
        <family val="2"/>
      </rPr>
      <t>Blue</t>
    </r>
    <r>
      <rPr>
        <b/>
        <sz val="10"/>
        <color indexed="10"/>
        <rFont val="Arial"/>
        <family val="2"/>
      </rPr>
      <t xml:space="preserve"> highlighted boxes </t>
    </r>
  </si>
  <si>
    <t>Eskdale Parsh Council</t>
  </si>
  <si>
    <t>In 2018/19 a donation of £1500 had been received towards the cost of a defib.  In 2019/20 the following income was received: VAT totalling £633.  The previous Clerk had failed to claim VAT for the previous 7 years, the interim Clerk was able to successfully claim VAT for 4 preious financial years.  A donation of £150 from Eskfest.  A repayment by the ex Clerk of £229 which had been a supposed overpayment claim of salary. A court payment of £888 after a successful prosecution of the ex clerk for misappropriation of public funds. Deposit acct interest £1 ( Variance £402</t>
  </si>
  <si>
    <t>2018/19</t>
  </si>
  <si>
    <t>2019/20</t>
  </si>
  <si>
    <t>The previous clerk had been claiming £917 per annun.  The interim Clerk who is CiLCA qualified was paid £10.50 hour and the hours increased from 8 to10 per month to facilitate the investigation into the previous clerks failure to undertake her duties and also to ensure that systems were put in place and the necessary policies and procedures required to ensure that another misappropriation of funds could occur.  The interim Clerk received a pay rise commencing 1 January 2020 in line with national pay scales to £11.22 ph</t>
  </si>
  <si>
    <t>18/19 Clerks/council expenses £48 19/20 £61 which included registration with ICO which had not been done by previous clerk variance £13.  18/19 Insurance it was discovered that the ex clerk had failed to renew the insurance, 19/20 £289 insurance cost variance £289.  18/19 no internal audit had been undertaken, due to the possible misappropriation of funds an independent auditor undertook an audit of the accounts to confirmsuspcious activity cost £45.  variance £45.  2019/20 The previous clerk had failed to submit annual returns for 2017/18 and 2016/17.  Returns were submitted for 2018/19 by the interim Clerk.  Charges for failure to submit and for an audit to be undertaken amounted to £816.  Variance £816. CALC subscription reduced to £115.  Variance (£22). SLCC membership new for 19/20 £30.  variance £30.  Courses 19/20 only £170.  An inhouse course for councillors was arranged by CALC in light of the issues raised by the police investigation. variance £170.  Website maintenance 18/19 £260.  19/20 A new website had to be created as there was no access to the previous one.  This has been undertaken at no cost by one of the councillors.  Variance (£260) Grass Cutting £400 variance on 18/19.  MIsc Purchases 18/19 £2064 which was the purchase of a defib and noticeboard.  No purchases made 19/20 variance (£2064) 19/20 Election costs £80 (no election in previous year).  Variance £80.  Footpath light maint  18/19 paid 17/18 bill of £144 18/19 due to clerical error at Copeland BC 2 financial years 18/19 &amp; 19/20 invoiced £323 vairance of £179  18/19 there were £434 of suspicious claim for payment in the 18/19 accounts which could not be support by documentation and were part of the criminal investigation.  variance (£434)  Total variance (£758)</t>
  </si>
  <si>
    <t>At the time of requiring to submit the precept amount, the clerk was suspected of fraudulent activity and had failed to submit a precept request.  The Chair at that point did not have access to any documentation and did a provisional budget of estimating costs and submitted the precept request for £5k to include a buffer for any costs/fines that may be incurred as a result of the investigation.  An interim Clerk was appointed in May 2019 to investigate misappropriation of funds and to put the Parish Council back onto a sound financial footing.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</si>
</sst>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b/>
      <sz val="8"/>
      <color indexed="8"/>
      <name val="Arial"/>
      <family val="2"/>
    </font>
    <font>
      <sz val="10"/>
      <color indexed="8"/>
      <name val="Arial"/>
      <family val="2"/>
    </font>
    <font>
      <b/>
      <u/>
      <sz val="11"/>
      <color indexed="8"/>
      <name val="Arial"/>
      <family val="2"/>
    </font>
    <font>
      <b/>
      <sz val="11"/>
      <color theme="1"/>
      <name val="Calibri"/>
      <family val="2"/>
      <scheme val="minor"/>
    </font>
    <font>
      <sz val="11"/>
      <color theme="1"/>
      <name val="Arial"/>
      <family val="2"/>
    </font>
    <font>
      <b/>
      <sz val="11"/>
      <color rgb="FFFF0000"/>
      <name val="Arial"/>
      <family val="2"/>
    </font>
    <font>
      <b/>
      <sz val="11"/>
      <color theme="1"/>
      <name val="Arial"/>
      <family val="2"/>
    </font>
    <font>
      <sz val="8"/>
      <color theme="1"/>
      <name val="Arial"/>
      <family val="2"/>
    </font>
    <font>
      <sz val="10"/>
      <color theme="1"/>
      <name val="Symbol"/>
      <family val="1"/>
      <charset val="2"/>
    </font>
    <font>
      <b/>
      <sz val="14"/>
      <color theme="1"/>
      <name val="Calibri"/>
      <family val="2"/>
      <scheme val="minor"/>
    </font>
    <font>
      <b/>
      <sz val="10"/>
      <color theme="1"/>
      <name val="Arial"/>
      <family val="2"/>
    </font>
  </fonts>
  <fills count="9">
    <fill>
      <patternFill patternType="none"/>
    </fill>
    <fill>
      <patternFill patternType="gray125"/>
    </fill>
    <fill>
      <patternFill patternType="solid">
        <fgColor indexed="13"/>
        <bgColor indexed="64"/>
      </patternFill>
    </fill>
    <fill>
      <patternFill patternType="solid">
        <fgColor rgb="FF66CCFF"/>
        <bgColor indexed="64"/>
      </patternFill>
    </fill>
    <fill>
      <patternFill patternType="solid">
        <fgColor rgb="FF92D050"/>
        <bgColor indexed="64"/>
      </patternFill>
    </fill>
    <fill>
      <patternFill patternType="solid">
        <fgColor rgb="FFFF0000"/>
        <bgColor indexed="64"/>
      </patternFill>
    </fill>
    <fill>
      <patternFill patternType="solid">
        <fgColor rgb="FFFF66FF"/>
        <bgColor indexed="64"/>
      </patternFill>
    </fill>
    <fill>
      <patternFill patternType="solid">
        <fgColor rgb="FFFFFF00"/>
        <bgColor indexed="64"/>
      </patternFill>
    </fill>
    <fill>
      <patternFill patternType="solid">
        <fgColor rgb="FF00B0F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medium">
        <color indexed="64"/>
      </right>
      <top/>
      <bottom/>
      <diagonal/>
    </border>
  </borders>
  <cellStyleXfs count="1">
    <xf numFmtId="0" fontId="0" fillId="0" borderId="0"/>
  </cellStyleXfs>
  <cellXfs count="51">
    <xf numFmtId="0" fontId="0" fillId="0" borderId="0" xfId="0"/>
    <xf numFmtId="0" fontId="4" fillId="0" borderId="0" xfId="0" applyFont="1"/>
    <xf numFmtId="3" fontId="3" fillId="2" borderId="1" xfId="0" applyNumberFormat="1" applyFont="1" applyFill="1" applyBorder="1" applyAlignment="1" applyProtection="1">
      <alignment horizontal="center"/>
      <protection locked="0"/>
    </xf>
    <xf numFmtId="0" fontId="11" fillId="0" borderId="0" xfId="0" applyFont="1"/>
    <xf numFmtId="0" fontId="11" fillId="0" borderId="0" xfId="0" applyFont="1" applyAlignment="1">
      <alignment horizontal="center"/>
    </xf>
    <xf numFmtId="3" fontId="11" fillId="0" borderId="0" xfId="0" applyNumberFormat="1" applyFont="1"/>
    <xf numFmtId="10" fontId="11" fillId="0" borderId="0" xfId="0" applyNumberFormat="1" applyFont="1"/>
    <xf numFmtId="0" fontId="11" fillId="0" borderId="0" xfId="0" applyFont="1" applyAlignment="1">
      <alignment vertical="center"/>
    </xf>
    <xf numFmtId="3" fontId="3" fillId="3" borderId="1" xfId="0" applyNumberFormat="1" applyFont="1" applyFill="1" applyBorder="1" applyAlignment="1" applyProtection="1">
      <alignment horizontal="center"/>
      <protection locked="0"/>
    </xf>
    <xf numFmtId="0" fontId="2" fillId="0" borderId="0" xfId="0" applyFont="1" applyAlignment="1">
      <alignment vertical="top"/>
    </xf>
    <xf numFmtId="0" fontId="11" fillId="4" borderId="2" xfId="0" applyFont="1" applyFill="1" applyBorder="1" applyAlignment="1">
      <alignment wrapText="1"/>
    </xf>
    <xf numFmtId="0" fontId="12" fillId="0" borderId="0" xfId="0" applyFont="1"/>
    <xf numFmtId="0" fontId="11" fillId="0" borderId="0" xfId="0" applyFont="1" applyAlignment="1">
      <alignment wrapText="1"/>
    </xf>
    <xf numFmtId="0" fontId="11" fillId="0" borderId="2" xfId="0" applyFont="1" applyBorder="1" applyAlignment="1">
      <alignment wrapText="1"/>
    </xf>
    <xf numFmtId="0" fontId="11" fillId="5" borderId="2" xfId="0" applyFont="1" applyFill="1" applyBorder="1" applyAlignment="1">
      <alignment wrapText="1"/>
    </xf>
    <xf numFmtId="0" fontId="11" fillId="5" borderId="2" xfId="0" applyFont="1" applyFill="1" applyBorder="1" applyAlignment="1">
      <alignment wrapText="1"/>
    </xf>
    <xf numFmtId="0" fontId="11" fillId="0" borderId="0" xfId="0" applyFont="1" applyFill="1" applyAlignment="1">
      <alignment vertical="center"/>
    </xf>
    <xf numFmtId="0" fontId="11" fillId="0" borderId="0" xfId="0" applyFont="1" applyFill="1"/>
    <xf numFmtId="3" fontId="3" fillId="0" borderId="0" xfId="0" applyNumberFormat="1" applyFont="1" applyFill="1" applyBorder="1" applyAlignment="1" applyProtection="1">
      <alignment horizontal="center"/>
      <protection locked="0"/>
    </xf>
    <xf numFmtId="10" fontId="11" fillId="0" borderId="0" xfId="0" applyNumberFormat="1" applyFont="1" applyFill="1"/>
    <xf numFmtId="0" fontId="11" fillId="0" borderId="0" xfId="0" applyFont="1" applyFill="1" applyAlignment="1">
      <alignment horizontal="center"/>
    </xf>
    <xf numFmtId="0" fontId="11" fillId="0" borderId="0" xfId="0" applyFont="1" applyBorder="1" applyAlignment="1">
      <alignment horizontal="center" wrapText="1"/>
    </xf>
    <xf numFmtId="0" fontId="13" fillId="6" borderId="2" xfId="0" applyFont="1" applyFill="1" applyBorder="1" applyAlignment="1">
      <alignment horizontal="center" wrapText="1"/>
    </xf>
    <xf numFmtId="0" fontId="11" fillId="0" borderId="0" xfId="0" applyFont="1" applyAlignment="1">
      <alignment wrapText="1"/>
    </xf>
    <xf numFmtId="0" fontId="11" fillId="0" borderId="0" xfId="0" applyFont="1" applyBorder="1" applyAlignment="1">
      <alignment horizontal="left" vertical="center"/>
    </xf>
    <xf numFmtId="0" fontId="11" fillId="0" borderId="0" xfId="0" applyFont="1" applyAlignment="1">
      <alignment wrapText="1"/>
    </xf>
    <xf numFmtId="0" fontId="11" fillId="0" borderId="0" xfId="0" applyFont="1" applyFill="1" applyBorder="1" applyAlignment="1">
      <alignment horizontal="left" vertical="top" wrapText="1"/>
    </xf>
    <xf numFmtId="0" fontId="13" fillId="0" borderId="0" xfId="0" applyFont="1"/>
    <xf numFmtId="0" fontId="11" fillId="0" borderId="0" xfId="0" applyFont="1" applyFill="1" applyAlignment="1">
      <alignment wrapText="1"/>
    </xf>
    <xf numFmtId="0" fontId="14" fillId="0" borderId="0" xfId="0" applyFont="1"/>
    <xf numFmtId="0" fontId="15" fillId="0" borderId="0" xfId="0" applyFont="1" applyAlignment="1">
      <alignment horizontal="left" vertical="center" indent="2"/>
    </xf>
    <xf numFmtId="0" fontId="10" fillId="0" borderId="0" xfId="0" applyFont="1"/>
    <xf numFmtId="0" fontId="16" fillId="0" borderId="0" xfId="0" applyFont="1"/>
    <xf numFmtId="0" fontId="0" fillId="0" borderId="3" xfId="0" applyBorder="1"/>
    <xf numFmtId="0" fontId="0" fillId="7" borderId="0" xfId="0" applyFill="1"/>
    <xf numFmtId="0" fontId="10" fillId="0" borderId="4" xfId="0" applyFont="1" applyBorder="1"/>
    <xf numFmtId="0" fontId="11" fillId="8" borderId="0" xfId="0" applyFont="1" applyFill="1"/>
    <xf numFmtId="3" fontId="3" fillId="8" borderId="0" xfId="0" applyNumberFormat="1" applyFont="1" applyFill="1" applyBorder="1" applyAlignment="1" applyProtection="1">
      <alignment horizontal="center"/>
      <protection locked="0"/>
    </xf>
    <xf numFmtId="0" fontId="13" fillId="0" borderId="0" xfId="0" applyFont="1" applyAlignment="1">
      <alignment horizontal="center"/>
    </xf>
    <xf numFmtId="0" fontId="13" fillId="0" borderId="0" xfId="0" applyFont="1" applyAlignment="1">
      <alignment horizontal="center" wrapText="1"/>
    </xf>
    <xf numFmtId="0" fontId="13" fillId="0" borderId="2" xfId="0" applyFont="1" applyBorder="1" applyAlignment="1">
      <alignment wrapText="1"/>
    </xf>
    <xf numFmtId="0" fontId="0" fillId="0" borderId="0" xfId="0" applyFont="1"/>
    <xf numFmtId="0" fontId="17" fillId="0" borderId="0" xfId="0" applyFont="1" applyAlignment="1">
      <alignment horizontal="left" vertical="center" wrapText="1"/>
    </xf>
    <xf numFmtId="0" fontId="17" fillId="0" borderId="0" xfId="0" applyFont="1" applyAlignment="1">
      <alignment horizontal="left" vertical="center"/>
    </xf>
    <xf numFmtId="0" fontId="11" fillId="0" borderId="0" xfId="0" applyFont="1" applyAlignment="1">
      <alignment vertical="center"/>
    </xf>
    <xf numFmtId="0" fontId="1"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wrapText="1"/>
    </xf>
    <xf numFmtId="0" fontId="11" fillId="0" borderId="5"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35F3-E7BC-4B58-B292-F78A25C65A7F}">
  <sheetPr>
    <pageSetUpPr fitToPage="1"/>
  </sheetPr>
  <dimension ref="A1:V36"/>
  <sheetViews>
    <sheetView tabSelected="1" topLeftCell="D12" workbookViewId="0">
      <selection activeCell="N13" sqref="N13"/>
    </sheetView>
  </sheetViews>
  <sheetFormatPr defaultRowHeight="14.25" x14ac:dyDescent="0.2"/>
  <cols>
    <col min="1" max="1" width="10.85546875" style="3" customWidth="1"/>
    <col min="2" max="2" width="9.140625" style="3"/>
    <col min="3" max="3" width="32.5703125" style="3" customWidth="1"/>
    <col min="4" max="4" width="9.140625" style="3"/>
    <col min="5" max="5" width="3.28515625" style="3" customWidth="1"/>
    <col min="6" max="6" width="9.140625" style="3"/>
    <col min="7" max="7" width="10.140625" style="3" customWidth="1"/>
    <col min="8" max="8" width="9.5703125" style="3" customWidth="1"/>
    <col min="9" max="11" width="9.140625" style="3" hidden="1" customWidth="1"/>
    <col min="12" max="12" width="13.28515625" style="3" customWidth="1"/>
    <col min="13" max="13" width="50.42578125" style="12" bestFit="1" customWidth="1"/>
    <col min="14" max="14" width="86" style="3" bestFit="1" customWidth="1"/>
    <col min="15" max="22" width="9.140625" style="17"/>
    <col min="23" max="16384" width="9.140625" style="3"/>
  </cols>
  <sheetData>
    <row r="1" spans="1:14" ht="18" x14ac:dyDescent="0.2">
      <c r="A1" s="45" t="s">
        <v>16</v>
      </c>
      <c r="B1" s="46"/>
      <c r="C1" s="46"/>
      <c r="D1" s="46"/>
      <c r="E1" s="46"/>
      <c r="F1" s="46"/>
      <c r="G1" s="46"/>
      <c r="H1" s="46"/>
      <c r="I1" s="46"/>
      <c r="J1" s="46"/>
      <c r="K1" s="46"/>
      <c r="L1" s="9"/>
    </row>
    <row r="2" spans="1:14" ht="15.75" x14ac:dyDescent="0.2">
      <c r="A2" s="29" t="s">
        <v>17</v>
      </c>
      <c r="B2" s="24"/>
      <c r="C2" s="37" t="s">
        <v>38</v>
      </c>
      <c r="D2" s="24"/>
      <c r="E2" s="24"/>
      <c r="F2" s="24"/>
      <c r="G2" s="24"/>
      <c r="H2" s="24"/>
      <c r="I2" s="24"/>
      <c r="J2" s="24"/>
      <c r="K2" s="24"/>
      <c r="L2" s="9"/>
      <c r="M2" s="25"/>
    </row>
    <row r="3" spans="1:14" ht="14.25" customHeight="1" x14ac:dyDescent="0.2">
      <c r="A3" s="29" t="s">
        <v>18</v>
      </c>
      <c r="C3" s="36"/>
      <c r="L3" s="9"/>
    </row>
    <row r="4" spans="1:14" x14ac:dyDescent="0.2">
      <c r="A4" s="1" t="s">
        <v>37</v>
      </c>
    </row>
    <row r="5" spans="1:14" ht="83.25" customHeight="1" x14ac:dyDescent="0.2">
      <c r="A5" s="42" t="s">
        <v>35</v>
      </c>
      <c r="B5" s="43"/>
      <c r="C5" s="43"/>
      <c r="D5" s="43"/>
      <c r="E5" s="43"/>
      <c r="F5" s="43"/>
      <c r="G5" s="43"/>
      <c r="H5" s="43"/>
      <c r="M5" s="25"/>
    </row>
    <row r="6" spans="1:14" x14ac:dyDescent="0.2">
      <c r="A6" s="30"/>
    </row>
    <row r="7" spans="1:14" ht="15" x14ac:dyDescent="0.25">
      <c r="A7" s="30"/>
      <c r="D7" s="4"/>
      <c r="F7" s="4"/>
      <c r="N7" s="27"/>
    </row>
    <row r="8" spans="1:14" ht="44.25" x14ac:dyDescent="0.25">
      <c r="D8" s="38" t="s">
        <v>40</v>
      </c>
      <c r="E8" s="27"/>
      <c r="F8" s="38" t="s">
        <v>41</v>
      </c>
      <c r="G8" s="38" t="s">
        <v>0</v>
      </c>
      <c r="H8" s="38" t="s">
        <v>0</v>
      </c>
      <c r="I8" s="38"/>
      <c r="J8" s="38"/>
      <c r="K8" s="38"/>
      <c r="L8" s="39" t="s">
        <v>15</v>
      </c>
      <c r="M8" s="10" t="s">
        <v>10</v>
      </c>
      <c r="N8" s="40" t="s">
        <v>34</v>
      </c>
    </row>
    <row r="9" spans="1:14" ht="15" x14ac:dyDescent="0.25">
      <c r="D9" s="38" t="s">
        <v>1</v>
      </c>
      <c r="E9" s="27"/>
      <c r="F9" s="38" t="s">
        <v>1</v>
      </c>
      <c r="G9" s="38" t="s">
        <v>1</v>
      </c>
      <c r="H9" s="38" t="s">
        <v>14</v>
      </c>
      <c r="I9" s="38"/>
      <c r="J9" s="38"/>
      <c r="K9" s="27"/>
      <c r="L9" s="27"/>
      <c r="N9" s="23"/>
    </row>
    <row r="10" spans="1:14" ht="15" thickBot="1" x14ac:dyDescent="0.25">
      <c r="D10" s="4"/>
      <c r="E10" s="4"/>
      <c r="N10" s="23"/>
    </row>
    <row r="11" spans="1:14" ht="44.25" customHeight="1" thickBot="1" x14ac:dyDescent="0.25">
      <c r="A11" s="47" t="s">
        <v>2</v>
      </c>
      <c r="B11" s="47"/>
      <c r="C11" s="47"/>
      <c r="D11" s="8">
        <v>1990</v>
      </c>
      <c r="F11" s="8">
        <v>1186</v>
      </c>
      <c r="G11" s="5"/>
      <c r="M11" s="10" t="str">
        <f>IF(F11=D23,"Explanation of % variance from PY opening balance not required - Balance brought forward agrees","Explanation of % variance from PY opening balance not required - Balance brought forward does not agree, query this")</f>
        <v>Explanation of % variance from PY opening balance not required - Balance brought forward agrees</v>
      </c>
      <c r="N11" s="13"/>
    </row>
    <row r="12" spans="1:14" ht="15" thickBot="1" x14ac:dyDescent="0.25">
      <c r="D12" s="5"/>
      <c r="F12" s="5"/>
      <c r="N12" s="23"/>
    </row>
    <row r="13" spans="1:14" ht="31.5" customHeight="1" thickBot="1" x14ac:dyDescent="0.25">
      <c r="A13" s="48" t="s">
        <v>20</v>
      </c>
      <c r="B13" s="49"/>
      <c r="C13" s="50"/>
      <c r="D13" s="8">
        <v>3500</v>
      </c>
      <c r="F13" s="8">
        <v>5000</v>
      </c>
      <c r="G13" s="5">
        <f>F13-D13</f>
        <v>1500</v>
      </c>
      <c r="H13" s="6">
        <f>IF((D13&gt;F13),(D13-F13)/D13,IF(D13&lt;F13,-(D13-F13)/D13,IF(D13=F13,0)))</f>
        <v>0.42857142857142855</v>
      </c>
      <c r="I13" s="3">
        <f>IF(D13-F13&lt;200,0,IF(D13-F13&gt;200,1,IF(D13-F13=200,1)))</f>
        <v>0</v>
      </c>
      <c r="J13" s="3">
        <f>IF(F13-D13&lt;200,0,IF(F13-D13&gt;200,1,IF(F13-D13=200,1)))</f>
        <v>1</v>
      </c>
      <c r="K13" s="4">
        <f>IF(H13&lt;0.15,0,IF(H13&gt;0.15,1,IF(H13=0.15,1)))</f>
        <v>1</v>
      </c>
      <c r="L13" s="4" t="str">
        <f>IF(H13&lt;15%, "NO","YES")</f>
        <v>YES</v>
      </c>
      <c r="M13" s="10" t="str">
        <f>IF((L13="YES")*AND(I13+J13&lt;1),"Explanation not required, difference less than £200"," ")</f>
        <v xml:space="preserve"> </v>
      </c>
      <c r="N13" s="13" t="s">
        <v>44</v>
      </c>
    </row>
    <row r="14" spans="1:14" ht="15" thickBot="1" x14ac:dyDescent="0.25">
      <c r="D14" s="5"/>
      <c r="F14" s="5"/>
      <c r="G14" s="5"/>
      <c r="H14" s="6"/>
      <c r="K14" s="4"/>
      <c r="L14" s="4"/>
      <c r="N14" s="23"/>
    </row>
    <row r="15" spans="1:14" ht="20.100000000000001" customHeight="1" thickBot="1" x14ac:dyDescent="0.25">
      <c r="A15" s="44" t="s">
        <v>3</v>
      </c>
      <c r="B15" s="44"/>
      <c r="C15" s="44"/>
      <c r="D15" s="8">
        <v>1500</v>
      </c>
      <c r="F15" s="8">
        <v>1902</v>
      </c>
      <c r="G15" s="5">
        <f>F15-D15</f>
        <v>402</v>
      </c>
      <c r="H15" s="6">
        <f>IF((D15&gt;F15),(D15-F15)/D15,IF(D15&lt;F15,-(D15-F15)/D15,IF(D15=F15,0)))</f>
        <v>0.26800000000000002</v>
      </c>
      <c r="I15" s="3">
        <f>IF(D15-F15&lt;200,0,IF(D15-F15&gt;200,1,IF(D15-F15=200,1)))</f>
        <v>0</v>
      </c>
      <c r="J15" s="3">
        <f>IF(F15-D15&lt;200,0,IF(F15-D15&gt;200,1,IF(F15-D15=200,1)))</f>
        <v>1</v>
      </c>
      <c r="K15" s="4">
        <f>IF(H15&lt;0.15,0,IF(H15&gt;0.15,1,IF(H15=0.15,1)))</f>
        <v>1</v>
      </c>
      <c r="L15" s="4" t="str">
        <f>IF(H15&lt;15%, "NO","YES")</f>
        <v>YES</v>
      </c>
      <c r="M15" s="10" t="str">
        <f>IF((L15="YES")*AND(I15+J15&lt;1),"Explanation not required, difference less than £200"," ")</f>
        <v xml:space="preserve"> </v>
      </c>
      <c r="N15" s="13" t="s">
        <v>39</v>
      </c>
    </row>
    <row r="16" spans="1:14" ht="15" thickBot="1" x14ac:dyDescent="0.25">
      <c r="D16" s="5"/>
      <c r="F16" s="5"/>
      <c r="G16" s="5"/>
      <c r="H16" s="6"/>
      <c r="K16" s="4"/>
      <c r="L16" s="4"/>
      <c r="N16" s="23"/>
    </row>
    <row r="17" spans="1:14" ht="20.100000000000001" customHeight="1" thickBot="1" x14ac:dyDescent="0.25">
      <c r="A17" s="44" t="s">
        <v>4</v>
      </c>
      <c r="B17" s="44"/>
      <c r="C17" s="44"/>
      <c r="D17" s="8">
        <v>917</v>
      </c>
      <c r="F17" s="8">
        <v>1176</v>
      </c>
      <c r="G17" s="5">
        <f>F17-D17</f>
        <v>259</v>
      </c>
      <c r="H17" s="6">
        <f>IF((D17&gt;F17),(D17-F17)/D17,IF(D17&lt;F17,-(D17-F17)/D17,IF(D17=F17,0)))</f>
        <v>0.28244274809160308</v>
      </c>
      <c r="I17" s="3">
        <f>IF(D17-F17&lt;200,0,IF(D17-F17&gt;200,1,IF(D17-F17=200,1)))</f>
        <v>0</v>
      </c>
      <c r="J17" s="3">
        <f>IF(F17-D17&lt;200,0,IF(F17-D17&gt;200,1,IF(F17-D17=200,1)))</f>
        <v>1</v>
      </c>
      <c r="K17" s="4">
        <f>IF(H17&lt;0.15,0,IF(H17&gt;0.15,1,IF(H17=0.15,1)))</f>
        <v>1</v>
      </c>
      <c r="L17" s="4" t="str">
        <f>IF(H17&lt;15%, "NO","YES")</f>
        <v>YES</v>
      </c>
      <c r="M17" s="10" t="str">
        <f>IF((L17="YES")*AND(I17+J17&lt;1),"Explanation not required, difference less than £200"," ")</f>
        <v xml:space="preserve"> </v>
      </c>
      <c r="N17" s="13" t="s">
        <v>42</v>
      </c>
    </row>
    <row r="18" spans="1:14" ht="15" thickBot="1" x14ac:dyDescent="0.25">
      <c r="D18" s="5"/>
      <c r="F18" s="5"/>
      <c r="G18" s="5"/>
      <c r="H18" s="6"/>
      <c r="K18" s="4"/>
      <c r="L18" s="4"/>
      <c r="N18" s="23"/>
    </row>
    <row r="19" spans="1:14" ht="20.100000000000001" customHeight="1" thickBot="1" x14ac:dyDescent="0.25">
      <c r="A19" s="44" t="s">
        <v>7</v>
      </c>
      <c r="B19" s="44"/>
      <c r="C19" s="44"/>
      <c r="D19" s="8">
        <v>0</v>
      </c>
      <c r="F19" s="8">
        <v>0</v>
      </c>
      <c r="G19" s="5">
        <f>F19-D19</f>
        <v>0</v>
      </c>
      <c r="H19" s="6">
        <f>IF((D19&gt;F19),(D19-F19)/D19,IF(D19&lt;F19,-(D19-F19)/D19,IF(D19=F19,0)))</f>
        <v>0</v>
      </c>
      <c r="I19" s="3">
        <f>IF(D19-F19&lt;200,0,IF(D19-F19&gt;200,1,IF(D19-F19=200,1)))</f>
        <v>0</v>
      </c>
      <c r="J19" s="3">
        <f>IF(F19-D19&lt;200,0,IF(F19-D19&gt;200,1,IF(F19-D19=200,1)))</f>
        <v>0</v>
      </c>
      <c r="K19" s="4">
        <f>IF(H19&lt;0.15,0,IF(H19&gt;0.15,1,IF(H19=0.15,1)))</f>
        <v>0</v>
      </c>
      <c r="L19" s="4" t="str">
        <f>IF(H19&lt;15%, "NO","YES")</f>
        <v>NO</v>
      </c>
      <c r="M19" s="10" t="str">
        <f>IF((L19="YES")*AND(I19+J19&lt;1),"Explanation not required, difference less than £200"," ")</f>
        <v xml:space="preserve"> </v>
      </c>
      <c r="N19" s="13"/>
    </row>
    <row r="20" spans="1:14" ht="15" thickBot="1" x14ac:dyDescent="0.25">
      <c r="D20" s="5"/>
      <c r="F20" s="5"/>
      <c r="G20" s="5"/>
      <c r="H20" s="6"/>
      <c r="K20" s="4"/>
      <c r="L20" s="4"/>
      <c r="N20" s="23"/>
    </row>
    <row r="21" spans="1:14" ht="20.100000000000001" customHeight="1" thickBot="1" x14ac:dyDescent="0.25">
      <c r="A21" s="44" t="s">
        <v>21</v>
      </c>
      <c r="B21" s="44"/>
      <c r="C21" s="44"/>
      <c r="D21" s="8">
        <v>4887</v>
      </c>
      <c r="F21" s="8">
        <v>4130</v>
      </c>
      <c r="G21" s="5">
        <f>F21-D21</f>
        <v>-757</v>
      </c>
      <c r="H21" s="6">
        <f>IF((D21&gt;F21),(D21-F21)/D21,IF(D21&lt;F21,-(D21-F21)/D21,IF(D21=F21,0)))</f>
        <v>0.15490075711070186</v>
      </c>
      <c r="I21" s="3">
        <f>IF(D21-F21&lt;200,0,IF(D21-F21&gt;200,1,IF(D21-F21=200,1)))</f>
        <v>1</v>
      </c>
      <c r="J21" s="3">
        <f>IF(F21-D21&lt;200,0,IF(F21-D21&gt;200,1,IF(F21-D21=200,1)))</f>
        <v>0</v>
      </c>
      <c r="K21" s="4">
        <f>IF(H21&lt;0.15,0,IF(H21&gt;0.15,1,IF(H21=0.15,1)))</f>
        <v>1</v>
      </c>
      <c r="L21" s="4" t="str">
        <f>IF(H21&lt;15%, "NO","YES")</f>
        <v>YES</v>
      </c>
      <c r="M21" s="10" t="str">
        <f>IF((L21="YES")*AND(I21+J21&lt;1),"Explanation not required, difference less than £200"," ")</f>
        <v xml:space="preserve"> </v>
      </c>
      <c r="N21" s="13" t="s">
        <v>43</v>
      </c>
    </row>
    <row r="22" spans="1:14" ht="15" thickBot="1" x14ac:dyDescent="0.25">
      <c r="D22" s="5"/>
      <c r="F22" s="5"/>
      <c r="G22" s="5"/>
      <c r="H22" s="6"/>
      <c r="K22" s="4"/>
      <c r="L22" s="4"/>
      <c r="N22" s="23"/>
    </row>
    <row r="23" spans="1:14" ht="20.100000000000001" customHeight="1" thickBot="1" x14ac:dyDescent="0.25">
      <c r="A23" s="7" t="s">
        <v>5</v>
      </c>
      <c r="D23" s="2">
        <f>D11+D13+D15-D17-D19-D21</f>
        <v>1186</v>
      </c>
      <c r="F23" s="2">
        <f>F11+F13+F15-F17-F19-F21</f>
        <v>2782</v>
      </c>
      <c r="G23" s="5"/>
      <c r="H23" s="6"/>
      <c r="K23" s="4"/>
      <c r="L23" s="4"/>
      <c r="M23" s="14" t="s">
        <v>12</v>
      </c>
      <c r="N23" s="23"/>
    </row>
    <row r="24" spans="1:14" s="17" customFormat="1" ht="15" x14ac:dyDescent="0.25">
      <c r="A24" s="16"/>
      <c r="D24" s="18"/>
      <c r="F24" s="18"/>
      <c r="G24" s="5"/>
      <c r="H24" s="19"/>
      <c r="K24" s="20"/>
      <c r="L24" s="21" t="str">
        <f>IF(F23&gt;(2*F13),"YES","NO")</f>
        <v>NO</v>
      </c>
      <c r="M24" s="22" t="str">
        <f>IF(F23&gt;(2*F13),"EXPLANATION REQUIRED ON RESERVES TAB AS TO WHY CARRY FORWARD RESERVES ARE GREATER THAN TWICE INCOME FROM LOCAL TAXATION/LEVIES"," ")</f>
        <v xml:space="preserve"> </v>
      </c>
      <c r="N24" s="28"/>
    </row>
    <row r="25" spans="1:14" ht="15" thickBot="1" x14ac:dyDescent="0.25">
      <c r="D25" s="5"/>
      <c r="F25" s="5"/>
      <c r="G25" s="5"/>
      <c r="H25" s="6"/>
      <c r="K25" s="4"/>
      <c r="L25" s="4"/>
      <c r="N25" s="23"/>
    </row>
    <row r="26" spans="1:14" ht="20.100000000000001" customHeight="1" thickBot="1" x14ac:dyDescent="0.25">
      <c r="A26" s="44" t="s">
        <v>9</v>
      </c>
      <c r="B26" s="44"/>
      <c r="C26" s="44"/>
      <c r="D26" s="8">
        <v>1186</v>
      </c>
      <c r="F26" s="8">
        <v>2782</v>
      </c>
      <c r="G26" s="5"/>
      <c r="H26" s="6"/>
      <c r="K26" s="4"/>
      <c r="L26" s="4"/>
      <c r="M26" s="15" t="s">
        <v>12</v>
      </c>
      <c r="N26" s="23"/>
    </row>
    <row r="27" spans="1:14" ht="15" thickBot="1" x14ac:dyDescent="0.25">
      <c r="D27" s="5"/>
      <c r="F27" s="5"/>
      <c r="G27" s="5"/>
      <c r="H27" s="6"/>
      <c r="K27" s="4"/>
      <c r="L27" s="4"/>
      <c r="N27" s="23"/>
    </row>
    <row r="28" spans="1:14" ht="20.100000000000001" customHeight="1" thickBot="1" x14ac:dyDescent="0.25">
      <c r="A28" s="44" t="s">
        <v>8</v>
      </c>
      <c r="B28" s="44"/>
      <c r="C28" s="44"/>
      <c r="D28" s="8">
        <v>7305</v>
      </c>
      <c r="F28" s="8">
        <v>7305</v>
      </c>
      <c r="G28" s="5">
        <f>F28-D28</f>
        <v>0</v>
      </c>
      <c r="H28" s="6">
        <f>IF((D28&gt;F28),(D28-F28)/D28,IF(D28&lt;F28,-(D28-F28)/D28,IF(D28=F28,0)))</f>
        <v>0</v>
      </c>
      <c r="I28" s="3">
        <f>IF(D28-F28&lt;200,0,IF(D28-F28&gt;200,1,IF(D28-F28=200,1)))</f>
        <v>0</v>
      </c>
      <c r="J28" s="3">
        <f>IF(F28-D28&lt;200,0,IF(F28-D28&gt;200,1,IF(F28-D28=200,1)))</f>
        <v>0</v>
      </c>
      <c r="K28" s="4">
        <f>IF(H28&lt;0.15,0,IF(H28&gt;0.15,1,IF(H28=0.15,1)))</f>
        <v>0</v>
      </c>
      <c r="L28" s="4" t="str">
        <f>IF(H28&lt;15%, "NO","YES")</f>
        <v>NO</v>
      </c>
      <c r="M28" s="10" t="str">
        <f>IF((L28="YES")*AND(I28+J28&lt;1),"Explanation not required, difference less than £200"," ")</f>
        <v xml:space="preserve"> </v>
      </c>
      <c r="N28" s="13"/>
    </row>
    <row r="29" spans="1:14" ht="15" thickBot="1" x14ac:dyDescent="0.25">
      <c r="D29" s="5"/>
      <c r="F29" s="5"/>
      <c r="G29" s="5"/>
      <c r="H29" s="6"/>
      <c r="K29" s="4"/>
      <c r="L29" s="4"/>
      <c r="N29" s="23"/>
    </row>
    <row r="30" spans="1:14" ht="20.100000000000001" customHeight="1" thickBot="1" x14ac:dyDescent="0.25">
      <c r="A30" s="44" t="s">
        <v>6</v>
      </c>
      <c r="B30" s="44"/>
      <c r="C30" s="44"/>
      <c r="D30" s="8">
        <v>0</v>
      </c>
      <c r="F30" s="8">
        <v>0</v>
      </c>
      <c r="G30" s="5">
        <f>F30-D30</f>
        <v>0</v>
      </c>
      <c r="H30" s="6">
        <f>IF((D30&gt;F30),(D30-F30)/D30,IF(D30&lt;F30,-(D30-F30)/D30,IF(D30=F30,0)))</f>
        <v>0</v>
      </c>
      <c r="I30" s="3">
        <f>IF(D30-F30&lt;100,0,IF(D30-F30&gt;100,1,IF(D30-F30=100,1)))</f>
        <v>0</v>
      </c>
      <c r="J30" s="3">
        <f>IF(F30-D30&lt;100,0,IF(F30-D30&gt;100,1,IF(F30-D30=100,1)))</f>
        <v>0</v>
      </c>
      <c r="K30" s="4">
        <f>IF(H30&lt;0.15,0,IF(H30&gt;0.15,1,IF(H30=0.15,1)))</f>
        <v>0</v>
      </c>
      <c r="L30" s="4" t="str">
        <f>IF(H30&lt;15%, "NO","YES")</f>
        <v>NO</v>
      </c>
      <c r="M30" s="10" t="str">
        <f>IF((L30="YES")*AND(I30+J30&lt;1),"Explanation not required, difference less than £200"," ")</f>
        <v xml:space="preserve"> </v>
      </c>
      <c r="N30" s="13"/>
    </row>
    <row r="31" spans="1:14" x14ac:dyDescent="0.2">
      <c r="H31" s="6"/>
      <c r="K31" s="4"/>
      <c r="L31" s="4"/>
      <c r="N31" s="23"/>
    </row>
    <row r="32" spans="1:14" ht="15" x14ac:dyDescent="0.25">
      <c r="C32" s="11" t="s">
        <v>11</v>
      </c>
    </row>
    <row r="33" spans="3:22" ht="15" customHeight="1" x14ac:dyDescent="0.2">
      <c r="O33" s="26"/>
      <c r="P33" s="26"/>
      <c r="Q33" s="26"/>
      <c r="R33" s="26"/>
      <c r="S33" s="26"/>
      <c r="T33" s="26"/>
      <c r="U33" s="26"/>
      <c r="V33" s="26"/>
    </row>
    <row r="34" spans="3:22" ht="15" x14ac:dyDescent="0.25">
      <c r="C34" s="11" t="s">
        <v>13</v>
      </c>
      <c r="N34" s="26"/>
      <c r="O34" s="26"/>
      <c r="P34" s="26"/>
      <c r="Q34" s="26"/>
      <c r="R34" s="26"/>
      <c r="S34" s="26"/>
      <c r="T34" s="26"/>
      <c r="U34" s="26"/>
      <c r="V34" s="26"/>
    </row>
    <row r="36" spans="3:22" ht="15" x14ac:dyDescent="0.25">
      <c r="C36" s="11" t="s">
        <v>19</v>
      </c>
    </row>
  </sheetData>
  <mergeCells count="11">
    <mergeCell ref="A30:C30"/>
    <mergeCell ref="A11:C11"/>
    <mergeCell ref="A13:C13"/>
    <mergeCell ref="A15:C15"/>
    <mergeCell ref="A17:C17"/>
    <mergeCell ref="A5:H5"/>
    <mergeCell ref="A19:C19"/>
    <mergeCell ref="A21:C21"/>
    <mergeCell ref="A1:K1"/>
    <mergeCell ref="A26:C26"/>
    <mergeCell ref="A28:C28"/>
  </mergeCells>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7478-15EF-4991-9D38-EB94456E0E2A}">
  <dimension ref="A1:F19"/>
  <sheetViews>
    <sheetView workbookViewId="0">
      <selection activeCell="H7" sqref="H7"/>
    </sheetView>
  </sheetViews>
  <sheetFormatPr defaultRowHeight="15" x14ac:dyDescent="0.25"/>
  <sheetData>
    <row r="1" spans="1:6" ht="15.75" customHeight="1" x14ac:dyDescent="0.3">
      <c r="A1" s="32" t="s">
        <v>22</v>
      </c>
    </row>
    <row r="2" spans="1:6" ht="15.75" customHeight="1" x14ac:dyDescent="0.25">
      <c r="A2" s="41" t="s">
        <v>36</v>
      </c>
    </row>
    <row r="3" spans="1:6" x14ac:dyDescent="0.25">
      <c r="A3" t="s">
        <v>23</v>
      </c>
    </row>
    <row r="5" spans="1:6" x14ac:dyDescent="0.25">
      <c r="D5" s="31" t="s">
        <v>1</v>
      </c>
      <c r="E5" s="31" t="s">
        <v>1</v>
      </c>
      <c r="F5" s="31" t="s">
        <v>1</v>
      </c>
    </row>
    <row r="6" spans="1:6" x14ac:dyDescent="0.25">
      <c r="A6" s="31" t="s">
        <v>24</v>
      </c>
    </row>
    <row r="7" spans="1:6" x14ac:dyDescent="0.25">
      <c r="B7" s="34" t="s">
        <v>27</v>
      </c>
      <c r="D7" s="34"/>
    </row>
    <row r="8" spans="1:6" ht="15" customHeight="1" x14ac:dyDescent="0.25">
      <c r="B8" s="34" t="s">
        <v>28</v>
      </c>
      <c r="D8" s="34"/>
    </row>
    <row r="9" spans="1:6" x14ac:dyDescent="0.25">
      <c r="B9" s="34" t="s">
        <v>29</v>
      </c>
      <c r="D9" s="34"/>
    </row>
    <row r="10" spans="1:6" x14ac:dyDescent="0.25">
      <c r="B10" s="34" t="s">
        <v>30</v>
      </c>
      <c r="D10" s="34"/>
    </row>
    <row r="11" spans="1:6" x14ac:dyDescent="0.25">
      <c r="B11" s="34" t="s">
        <v>31</v>
      </c>
      <c r="D11" s="34"/>
    </row>
    <row r="12" spans="1:6" x14ac:dyDescent="0.25">
      <c r="B12" s="34" t="s">
        <v>32</v>
      </c>
      <c r="D12" s="34"/>
    </row>
    <row r="13" spans="1:6" x14ac:dyDescent="0.25">
      <c r="B13" s="34" t="s">
        <v>33</v>
      </c>
      <c r="D13" s="34"/>
    </row>
    <row r="14" spans="1:6" x14ac:dyDescent="0.25">
      <c r="E14" s="33">
        <f>SUM(D7:D13)</f>
        <v>0</v>
      </c>
    </row>
    <row r="16" spans="1:6" x14ac:dyDescent="0.25">
      <c r="A16" s="31" t="s">
        <v>25</v>
      </c>
      <c r="D16" s="34"/>
    </row>
    <row r="17" spans="1:6" x14ac:dyDescent="0.25">
      <c r="E17" s="33">
        <f>D16</f>
        <v>0</v>
      </c>
    </row>
    <row r="18" spans="1:6" ht="15.75" thickBot="1" x14ac:dyDescent="0.3">
      <c r="A18" s="31" t="s">
        <v>26</v>
      </c>
      <c r="F18" s="35">
        <f>E14+E17</f>
        <v>0</v>
      </c>
    </row>
    <row r="19" spans="1:6" ht="15.75" thickTop="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Variances</vt:lpstr>
      <vt:lpstr>Reserves</vt:lpstr>
      <vt:lpstr>Variances!Print_Area</vt:lpstr>
    </vt:vector>
  </TitlesOfParts>
  <Company>Littlejohn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jsheridan</dc:creator>
  <cp:lastModifiedBy>Matthew Bircher</cp:lastModifiedBy>
  <dcterms:created xsi:type="dcterms:W3CDTF">2012-07-11T10:01:28Z</dcterms:created>
  <dcterms:modified xsi:type="dcterms:W3CDTF">2025-12-10T19:35:51Z</dcterms:modified>
</cp:coreProperties>
</file>